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中央水库移民基金分配表" sheetId="6" r:id="rId1"/>
    <sheet name="自治区水利厅项目明细表" sheetId="5" r:id="rId2"/>
  </sheets>
  <definedNames>
    <definedName name="_GoBack" localSheetId="0">中央水库移民基金分配表!#REF!</definedName>
    <definedName name="_GoBack" localSheetId="1">自治区水利厅项目明细表!#REF!</definedName>
    <definedName name="_xlnm.Print_Titles" localSheetId="0">中央水库移民基金分配表!$4:$4</definedName>
    <definedName name="_xlnm.Print_Titles" localSheetId="1">自治区水利厅项目明细表!$4:$4</definedName>
  </definedNames>
  <calcPr calcId="144525"/>
</workbook>
</file>

<file path=xl/sharedStrings.xml><?xml version="1.0" encoding="utf-8"?>
<sst xmlns="http://schemas.openxmlformats.org/spreadsheetml/2006/main" count="168" uniqueCount="128">
  <si>
    <t>附件1：</t>
  </si>
  <si>
    <t>2023年中央水库移民扶持基金提前下达分配表</t>
  </si>
  <si>
    <t>单位：万元</t>
  </si>
  <si>
    <t>序号</t>
  </si>
  <si>
    <t>地市、县区</t>
  </si>
  <si>
    <t>合计</t>
  </si>
  <si>
    <t>2082201移民补助</t>
  </si>
  <si>
    <t>2082202基础设施和经济发展</t>
  </si>
  <si>
    <t>备注</t>
  </si>
  <si>
    <t>一</t>
  </si>
  <si>
    <t>拉萨市</t>
  </si>
  <si>
    <t>墨竹工卡县</t>
  </si>
  <si>
    <t>林周县</t>
  </si>
  <si>
    <t>达孜县</t>
  </si>
  <si>
    <t>二</t>
  </si>
  <si>
    <t>日喀则市</t>
  </si>
  <si>
    <t>江孜县</t>
  </si>
  <si>
    <t>白朗县</t>
  </si>
  <si>
    <t>萨迦县</t>
  </si>
  <si>
    <t>三</t>
  </si>
  <si>
    <t>山南市</t>
  </si>
  <si>
    <t>琼结县</t>
  </si>
  <si>
    <t>贡嘎县</t>
  </si>
  <si>
    <t>加查县</t>
  </si>
  <si>
    <t>乃东区</t>
  </si>
  <si>
    <t>扎囊县</t>
  </si>
  <si>
    <t>桑日县</t>
  </si>
  <si>
    <t>四</t>
  </si>
  <si>
    <t>林芝市</t>
  </si>
  <si>
    <t>工布江达县</t>
  </si>
  <si>
    <t>巴宜区</t>
  </si>
  <si>
    <t>五</t>
  </si>
  <si>
    <t>昌都市</t>
  </si>
  <si>
    <t>卡若区</t>
  </si>
  <si>
    <t>芒康县</t>
  </si>
  <si>
    <t>江达县</t>
  </si>
  <si>
    <t>贡觉县</t>
  </si>
  <si>
    <t>2023年中央水库移民扶持基金和后期扶持资金分配测算表</t>
  </si>
  <si>
    <t xml:space="preserve">   填报单位（章）：西藏自治区水利厅</t>
  </si>
  <si>
    <t>项目名称</t>
  </si>
  <si>
    <t>建设地点</t>
  </si>
  <si>
    <t>投资
（万元）</t>
  </si>
  <si>
    <t>建设内容</t>
  </si>
  <si>
    <t>项目建设必要性</t>
  </si>
  <si>
    <t>一、基础设施建设（林芝）</t>
  </si>
  <si>
    <t>林芝市工布江达县巴河镇欧巴村（移民安置村）风貌提升工程</t>
  </si>
  <si>
    <t>巴河镇欧巴村（移民安置村）</t>
  </si>
  <si>
    <t>1.主干道硬化1647米，宽3.5米；入户道路1759米（包含人行道），宽2.5米；28户卫浴改造；围墙改造1681米；村庄风貌统一等。2.新建村旅游接待中600平方米，包含村集体茶馆、响箭场等其他附属设施设备。</t>
  </si>
  <si>
    <t>移民安置区生产生活基础设施建设.移民安置区生产生活基础设施建设。其中：财农﹝2022﹞86号扶持基金336万基金和财农﹝2022﹞84号后期扶持资金314万元，移民直补0.12万元。</t>
  </si>
  <si>
    <t>项目区位于春堆乡卡东村楚杰组，该组有水库移民搬迁户71人，该区域流经那木沟的洪水，基本上每年都会给当地群众造成不同程度的灾害。</t>
  </si>
  <si>
    <t>二、移民补助</t>
  </si>
  <si>
    <t>移民补助（拉萨）</t>
  </si>
  <si>
    <t>4383人</t>
  </si>
  <si>
    <t>直孔水电站移民补助</t>
  </si>
  <si>
    <t>拉萨市墨竹工卡县</t>
  </si>
  <si>
    <t>729，600/人</t>
  </si>
  <si>
    <t>移民补助资金</t>
  </si>
  <si>
    <t>虎头山水库移民补助</t>
  </si>
  <si>
    <t>拉萨市林周县</t>
  </si>
  <si>
    <t>90，600/人</t>
  </si>
  <si>
    <t>旁多水库移民补助</t>
  </si>
  <si>
    <t>3560，600/人</t>
  </si>
  <si>
    <t>三峡水库移民补助</t>
  </si>
  <si>
    <t>拉萨市达孜县</t>
  </si>
  <si>
    <t>4，600/人</t>
  </si>
  <si>
    <t>移民补助（日喀则）</t>
  </si>
  <si>
    <t>2362人</t>
  </si>
  <si>
    <t>满拉水库移民补助</t>
  </si>
  <si>
    <t>日喀则市江孜县</t>
  </si>
  <si>
    <t>715，600/人</t>
  </si>
  <si>
    <t>楚松水库移民补助</t>
  </si>
  <si>
    <t>日喀则市白朗县</t>
  </si>
  <si>
    <t>138，600/人</t>
  </si>
  <si>
    <t>拉洛水库移民补助</t>
  </si>
  <si>
    <t>日喀则市萨迦县</t>
  </si>
  <si>
    <t>1385，600/人</t>
  </si>
  <si>
    <t>124，600/人</t>
  </si>
  <si>
    <t>移民补助（山南）</t>
  </si>
  <si>
    <t>1217人</t>
  </si>
  <si>
    <t>琼果水库移民补助</t>
  </si>
  <si>
    <t>山南市琼结县</t>
  </si>
  <si>
    <t>137，600/人</t>
  </si>
  <si>
    <t>江雄水库移民补助</t>
  </si>
  <si>
    <t>山南市贡嘎县</t>
  </si>
  <si>
    <t>88，600/人</t>
  </si>
  <si>
    <t>藏木水电站移民补助</t>
  </si>
  <si>
    <t>山南市加查县</t>
  </si>
  <si>
    <t>加查水电站移民补助</t>
  </si>
  <si>
    <t>302人，600/人</t>
  </si>
  <si>
    <t>雅砻水库移民补助</t>
  </si>
  <si>
    <t>山南市乃东区</t>
  </si>
  <si>
    <t>298人，600/人</t>
  </si>
  <si>
    <t>卓于水库移民补助</t>
  </si>
  <si>
    <t>山南市扎囊县</t>
  </si>
  <si>
    <t>222人，600/人</t>
  </si>
  <si>
    <t>大古水电站移民补助</t>
  </si>
  <si>
    <t>山南市桑日县</t>
  </si>
  <si>
    <t>80人，600/人</t>
  </si>
  <si>
    <t>移民补助（林芝）</t>
  </si>
  <si>
    <t>891人</t>
  </si>
  <si>
    <t>老虎嘴水电站水库移民补助</t>
  </si>
  <si>
    <t>林芝市工布江达县</t>
  </si>
  <si>
    <t>231人，600/人</t>
  </si>
  <si>
    <t>多布水电站移民补助</t>
  </si>
  <si>
    <t>林芝市巴宜区</t>
  </si>
  <si>
    <t>660人，600/人</t>
  </si>
  <si>
    <t>移民补助（昌都）</t>
  </si>
  <si>
    <t>3095人</t>
  </si>
  <si>
    <t>扎曲果多水库移民补助</t>
  </si>
  <si>
    <t>昌都市卡若区</t>
  </si>
  <si>
    <t>651人，600/人</t>
  </si>
  <si>
    <t>金河瓦托水电站移民补助</t>
  </si>
  <si>
    <t>32人，600/人</t>
  </si>
  <si>
    <t>扎仓嘎水库移民补助</t>
  </si>
  <si>
    <t>昌都市芒康县</t>
  </si>
  <si>
    <t>25人，600/人</t>
  </si>
  <si>
    <t>金沙江苏洼龙水电站水库移民补助</t>
  </si>
  <si>
    <t>604人，600/人</t>
  </si>
  <si>
    <t>821人，600/人</t>
  </si>
  <si>
    <t>金沙江巴塘水电站水库移民补助</t>
  </si>
  <si>
    <t>640人，600/人</t>
  </si>
  <si>
    <t>金沙江叶巴滩水电站水库移民补助</t>
  </si>
  <si>
    <t>昌都市贡觉县</t>
  </si>
  <si>
    <t>242人，600/人</t>
  </si>
  <si>
    <t>昌都市江达县</t>
  </si>
  <si>
    <t>移民补助小计</t>
  </si>
  <si>
    <t>11948人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</si>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</sst>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55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" xfId="54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54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77" fontId="10" fillId="4" borderId="2" xfId="54" applyNumberFormat="1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4" borderId="2" xfId="54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11" fillId="4" borderId="2" xfId="54" applyNumberFormat="1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177" fontId="5" fillId="4" borderId="2" xfId="55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7" fontId="12" fillId="4" borderId="2" xfId="54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top" wrapText="1"/>
    </xf>
    <xf numFmtId="177" fontId="6" fillId="4" borderId="2" xfId="55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5" xfId="53"/>
    <cellStyle name="常规 4 2" xfId="54"/>
    <cellStyle name="常规 4" xfId="55"/>
    <cellStyle name="常规 2" xfId="56"/>
    <cellStyle name="常规 4 3" xfId="57"/>
    <cellStyle name="常规 3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view="pageBreakPreview" zoomScaleNormal="90" workbookViewId="0">
      <selection activeCell="A2" sqref="A2:F2"/>
    </sheetView>
  </sheetViews>
  <sheetFormatPr defaultColWidth="9" defaultRowHeight="14" outlineLevelCol="5"/>
  <cols>
    <col min="1" max="1" width="6.09090909090909" customWidth="1"/>
    <col min="2" max="2" width="11.4545454545455" customWidth="1"/>
    <col min="3" max="3" width="12.7545454545455" customWidth="1"/>
    <col min="4" max="4" width="18.4545454545455" customWidth="1"/>
    <col min="5" max="5" width="15.4545454545455" customWidth="1"/>
    <col min="6" max="6" width="8.54545454545454" customWidth="1"/>
  </cols>
  <sheetData>
    <row r="1" ht="21" customHeight="1" spans="1:1">
      <c r="A1" s="38" t="s">
        <v>0</v>
      </c>
    </row>
    <row r="2" s="1" customFormat="1" ht="36" customHeight="1" spans="1:6">
      <c r="A2" s="39" t="s">
        <v>1</v>
      </c>
      <c r="B2" s="40"/>
      <c r="C2" s="40"/>
      <c r="D2" s="40"/>
      <c r="E2" s="40"/>
      <c r="F2" s="40"/>
    </row>
    <row r="3" ht="19.5" customHeight="1" spans="1:6">
      <c r="A3" s="7"/>
      <c r="B3" s="8"/>
      <c r="C3" s="8"/>
      <c r="D3" s="8"/>
      <c r="E3" s="41" t="s">
        <v>2</v>
      </c>
      <c r="F3" s="8"/>
    </row>
    <row r="4" s="2" customFormat="1" ht="30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2" customFormat="1" ht="18" customHeight="1" spans="1:6">
      <c r="A5" s="42" t="s">
        <v>5</v>
      </c>
      <c r="B5" s="43"/>
      <c r="C5" s="44">
        <f>D5+E5</f>
        <v>1053</v>
      </c>
      <c r="D5" s="44">
        <f>D6+D10+D14+D21+D24</f>
        <v>716.88</v>
      </c>
      <c r="E5" s="44">
        <f>E6+E10+E14+E21+E24</f>
        <v>336.12</v>
      </c>
      <c r="F5" s="44"/>
    </row>
    <row r="6" ht="18" customHeight="1" spans="1:6">
      <c r="A6" s="45" t="s">
        <v>9</v>
      </c>
      <c r="B6" s="45" t="s">
        <v>10</v>
      </c>
      <c r="C6" s="44">
        <f t="shared" ref="C6:C26" si="0">D6+E6</f>
        <v>262.98</v>
      </c>
      <c r="D6" s="46">
        <f>SUM(D7:D9)</f>
        <v>262.98</v>
      </c>
      <c r="E6" s="47"/>
      <c r="F6" s="47"/>
    </row>
    <row r="7" s="3" customFormat="1" ht="18" customHeight="1" spans="1:6">
      <c r="A7" s="48">
        <v>1</v>
      </c>
      <c r="B7" s="49" t="s">
        <v>11</v>
      </c>
      <c r="C7" s="50">
        <f t="shared" si="0"/>
        <v>43.74</v>
      </c>
      <c r="D7" s="51">
        <v>43.74</v>
      </c>
      <c r="E7" s="52"/>
      <c r="F7" s="53"/>
    </row>
    <row r="8" s="3" customFormat="1" ht="18" customHeight="1" spans="1:6">
      <c r="A8" s="54">
        <v>2</v>
      </c>
      <c r="B8" s="49" t="s">
        <v>12</v>
      </c>
      <c r="C8" s="50">
        <f t="shared" si="0"/>
        <v>219</v>
      </c>
      <c r="D8" s="51">
        <f>5.4+213.6</f>
        <v>219</v>
      </c>
      <c r="E8" s="52"/>
      <c r="F8" s="53"/>
    </row>
    <row r="9" s="3" customFormat="1" ht="18" customHeight="1" spans="1:6">
      <c r="A9" s="54">
        <v>3</v>
      </c>
      <c r="B9" s="49" t="s">
        <v>13</v>
      </c>
      <c r="C9" s="50">
        <f t="shared" si="0"/>
        <v>0.24</v>
      </c>
      <c r="D9" s="51">
        <v>0.24</v>
      </c>
      <c r="E9" s="52"/>
      <c r="F9" s="53"/>
    </row>
    <row r="10" s="3" customFormat="1" ht="18" customHeight="1" spans="1:6">
      <c r="A10" s="45" t="s">
        <v>14</v>
      </c>
      <c r="B10" s="45" t="s">
        <v>15</v>
      </c>
      <c r="C10" s="44">
        <f t="shared" si="0"/>
        <v>141.72</v>
      </c>
      <c r="D10" s="55">
        <f>D11+D12+D13</f>
        <v>141.72</v>
      </c>
      <c r="E10" s="55"/>
      <c r="F10" s="56"/>
    </row>
    <row r="11" s="3" customFormat="1" ht="18" customHeight="1" spans="1:6">
      <c r="A11" s="48">
        <v>1</v>
      </c>
      <c r="B11" s="49" t="s">
        <v>16</v>
      </c>
      <c r="C11" s="50">
        <f t="shared" si="0"/>
        <v>42.9</v>
      </c>
      <c r="D11" s="51">
        <v>42.9</v>
      </c>
      <c r="E11" s="52"/>
      <c r="F11" s="53"/>
    </row>
    <row r="12" s="3" customFormat="1" ht="18" customHeight="1" spans="1:6">
      <c r="A12" s="54">
        <v>2</v>
      </c>
      <c r="B12" s="49" t="s">
        <v>17</v>
      </c>
      <c r="C12" s="50">
        <v>8.28</v>
      </c>
      <c r="D12" s="51">
        <v>8.28</v>
      </c>
      <c r="E12" s="52"/>
      <c r="F12" s="53"/>
    </row>
    <row r="13" s="3" customFormat="1" ht="18" customHeight="1" spans="1:6">
      <c r="A13" s="48">
        <v>3</v>
      </c>
      <c r="B13" s="49" t="s">
        <v>18</v>
      </c>
      <c r="C13" s="50">
        <v>90.54</v>
      </c>
      <c r="D13" s="51">
        <v>90.54</v>
      </c>
      <c r="E13" s="52"/>
      <c r="F13" s="53"/>
    </row>
    <row r="14" ht="18" customHeight="1" spans="1:6">
      <c r="A14" s="45" t="s">
        <v>19</v>
      </c>
      <c r="B14" s="45" t="s">
        <v>20</v>
      </c>
      <c r="C14" s="44">
        <f t="shared" si="0"/>
        <v>73.02</v>
      </c>
      <c r="D14" s="55">
        <f>SUM(D15:D20)</f>
        <v>73.02</v>
      </c>
      <c r="E14" s="56"/>
      <c r="F14" s="56"/>
    </row>
    <row r="15" s="3" customFormat="1" ht="18" customHeight="1" spans="1:6">
      <c r="A15" s="48">
        <v>1</v>
      </c>
      <c r="B15" s="49" t="s">
        <v>21</v>
      </c>
      <c r="C15" s="50">
        <f t="shared" si="0"/>
        <v>8.22</v>
      </c>
      <c r="D15" s="51">
        <v>8.22</v>
      </c>
      <c r="E15" s="52"/>
      <c r="F15" s="53"/>
    </row>
    <row r="16" s="3" customFormat="1" ht="18" customHeight="1" spans="1:6">
      <c r="A16" s="54">
        <v>2</v>
      </c>
      <c r="B16" s="49" t="s">
        <v>22</v>
      </c>
      <c r="C16" s="50">
        <f t="shared" si="0"/>
        <v>5.28</v>
      </c>
      <c r="D16" s="51">
        <v>5.28</v>
      </c>
      <c r="E16" s="52"/>
      <c r="F16" s="53"/>
    </row>
    <row r="17" s="3" customFormat="1" ht="18" customHeight="1" spans="1:6">
      <c r="A17" s="48">
        <v>3</v>
      </c>
      <c r="B17" s="49" t="s">
        <v>23</v>
      </c>
      <c r="C17" s="50">
        <f t="shared" si="0"/>
        <v>23.52</v>
      </c>
      <c r="D17" s="51">
        <f>5.4+18.12</f>
        <v>23.52</v>
      </c>
      <c r="E17" s="52"/>
      <c r="F17" s="53"/>
    </row>
    <row r="18" ht="18" customHeight="1" spans="1:6">
      <c r="A18" s="54">
        <v>4</v>
      </c>
      <c r="B18" s="57" t="s">
        <v>24</v>
      </c>
      <c r="C18" s="50">
        <f t="shared" si="0"/>
        <v>17.88</v>
      </c>
      <c r="D18" s="52">
        <v>17.88</v>
      </c>
      <c r="E18" s="52"/>
      <c r="F18" s="53"/>
    </row>
    <row r="19" ht="18" customHeight="1" spans="1:6">
      <c r="A19" s="54">
        <v>5</v>
      </c>
      <c r="B19" s="57" t="s">
        <v>25</v>
      </c>
      <c r="C19" s="50">
        <v>13.32</v>
      </c>
      <c r="D19" s="52">
        <v>13.32</v>
      </c>
      <c r="E19" s="52"/>
      <c r="F19" s="53"/>
    </row>
    <row r="20" ht="18" customHeight="1" spans="1:6">
      <c r="A20" s="48">
        <v>6</v>
      </c>
      <c r="B20" s="57" t="s">
        <v>26</v>
      </c>
      <c r="C20" s="50">
        <f>D20+E20</f>
        <v>4.8</v>
      </c>
      <c r="D20" s="52">
        <v>4.8</v>
      </c>
      <c r="E20" s="52"/>
      <c r="F20" s="53"/>
    </row>
    <row r="21" ht="18" customHeight="1" spans="1:6">
      <c r="A21" s="58" t="s">
        <v>27</v>
      </c>
      <c r="B21" s="58" t="s">
        <v>28</v>
      </c>
      <c r="C21" s="44">
        <f>D21+E21</f>
        <v>389.58</v>
      </c>
      <c r="D21" s="55">
        <f>SUM(D22:D23)</f>
        <v>53.46</v>
      </c>
      <c r="E21" s="56">
        <f>E22+E23</f>
        <v>336.12</v>
      </c>
      <c r="F21" s="59"/>
    </row>
    <row r="22" ht="18" customHeight="1" spans="1:6">
      <c r="A22" s="48">
        <v>1</v>
      </c>
      <c r="B22" s="57" t="s">
        <v>29</v>
      </c>
      <c r="C22" s="50">
        <f>D22+E22</f>
        <v>349.98</v>
      </c>
      <c r="D22" s="52">
        <f>13.86</f>
        <v>13.86</v>
      </c>
      <c r="E22" s="52">
        <f>650.12-314</f>
        <v>336.12</v>
      </c>
      <c r="F22" s="59"/>
    </row>
    <row r="23" ht="18" customHeight="1" spans="1:6">
      <c r="A23" s="54">
        <v>2</v>
      </c>
      <c r="B23" s="57" t="s">
        <v>30</v>
      </c>
      <c r="C23" s="50">
        <f>D23+E23</f>
        <v>39.6</v>
      </c>
      <c r="D23" s="52">
        <f>39.6</f>
        <v>39.6</v>
      </c>
      <c r="E23" s="52"/>
      <c r="F23" s="53"/>
    </row>
    <row r="24" ht="18" customHeight="1" spans="1:6">
      <c r="A24" s="58" t="s">
        <v>31</v>
      </c>
      <c r="B24" s="58" t="s">
        <v>32</v>
      </c>
      <c r="C24" s="55">
        <f>C25+C26+C27+C28</f>
        <v>185.7</v>
      </c>
      <c r="D24" s="55">
        <f>SUM(D25:D28)</f>
        <v>185.7</v>
      </c>
      <c r="E24" s="56"/>
      <c r="F24" s="60"/>
    </row>
    <row r="25" ht="18" customHeight="1" spans="1:6">
      <c r="A25" s="48">
        <v>1</v>
      </c>
      <c r="B25" s="57" t="s">
        <v>33</v>
      </c>
      <c r="C25" s="50">
        <v>40.98</v>
      </c>
      <c r="D25" s="52">
        <f>39.06+1.92</f>
        <v>40.98</v>
      </c>
      <c r="E25" s="52"/>
      <c r="F25" s="53"/>
    </row>
    <row r="26" ht="18" customHeight="1" spans="1:6">
      <c r="A26" s="54">
        <v>2</v>
      </c>
      <c r="B26" s="57" t="s">
        <v>34</v>
      </c>
      <c r="C26" s="50">
        <v>125.4</v>
      </c>
      <c r="D26" s="61">
        <v>125.4</v>
      </c>
      <c r="E26" s="52"/>
      <c r="F26" s="53"/>
    </row>
    <row r="27" ht="18" customHeight="1" spans="1:6">
      <c r="A27" s="48">
        <v>3</v>
      </c>
      <c r="B27" s="57" t="s">
        <v>35</v>
      </c>
      <c r="C27" s="50">
        <v>4.8</v>
      </c>
      <c r="D27" s="61">
        <v>4.8</v>
      </c>
      <c r="E27" s="52"/>
      <c r="F27" s="53"/>
    </row>
    <row r="28" ht="18" customHeight="1" spans="1:6">
      <c r="A28" s="54">
        <v>4</v>
      </c>
      <c r="B28" s="57" t="s">
        <v>36</v>
      </c>
      <c r="C28" s="50">
        <v>14.52</v>
      </c>
      <c r="D28" s="52">
        <v>14.52</v>
      </c>
      <c r="E28" s="52"/>
      <c r="F28" s="53"/>
    </row>
  </sheetData>
  <mergeCells count="2">
    <mergeCell ref="A2:F2"/>
    <mergeCell ref="A5:B5"/>
  </mergeCells>
  <printOptions horizontalCentered="1"/>
  <pageMargins left="0.078740157480315" right="0.236220472440945" top="0.748031496062992" bottom="0.748031496062992" header="0.31496062992126" footer="0.31496062992126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90" zoomScaleNormal="90" workbookViewId="0">
      <selection activeCell="K4" sqref="K4"/>
    </sheetView>
  </sheetViews>
  <sheetFormatPr defaultColWidth="9" defaultRowHeight="14" outlineLevelCol="6"/>
  <cols>
    <col min="1" max="1" width="6.26363636363636" customWidth="1"/>
    <col min="2" max="2" width="28.3818181818182" customWidth="1"/>
    <col min="3" max="3" width="20.3" customWidth="1"/>
    <col min="4" max="4" width="15.6272727272727" customWidth="1"/>
    <col min="5" max="5" width="32.7272727272727" customWidth="1"/>
    <col min="6" max="6" width="26.7545454545455" customWidth="1"/>
    <col min="7" max="7" width="37.3727272727273" hidden="1" customWidth="1"/>
  </cols>
  <sheetData>
    <row r="1" ht="21" customHeight="1" spans="1:7">
      <c r="A1" s="4"/>
      <c r="B1" s="4"/>
      <c r="C1" s="5"/>
      <c r="D1" s="5"/>
      <c r="E1" s="5"/>
      <c r="F1" s="5"/>
      <c r="G1" s="5"/>
    </row>
    <row r="2" s="1" customFormat="1" ht="36" customHeight="1" spans="1:7">
      <c r="A2" s="6" t="s">
        <v>37</v>
      </c>
      <c r="B2" s="6"/>
      <c r="C2" s="6"/>
      <c r="D2" s="6"/>
      <c r="E2" s="6"/>
      <c r="F2" s="6"/>
      <c r="G2" s="6"/>
    </row>
    <row r="3" ht="19.5" customHeight="1" spans="1:7">
      <c r="A3" s="7" t="s">
        <v>38</v>
      </c>
      <c r="B3" s="7"/>
      <c r="C3" s="8"/>
      <c r="D3" s="8"/>
      <c r="E3" s="8"/>
      <c r="F3" s="8"/>
      <c r="G3" s="8"/>
    </row>
    <row r="4" s="2" customFormat="1" ht="30" customHeight="1" spans="1:7">
      <c r="A4" s="9" t="s">
        <v>3</v>
      </c>
      <c r="B4" s="9" t="s">
        <v>39</v>
      </c>
      <c r="C4" s="9" t="s">
        <v>40</v>
      </c>
      <c r="D4" s="9" t="s">
        <v>41</v>
      </c>
      <c r="E4" s="9" t="s">
        <v>42</v>
      </c>
      <c r="F4" s="9" t="s">
        <v>8</v>
      </c>
      <c r="G4" s="10" t="s">
        <v>43</v>
      </c>
    </row>
    <row r="5" s="2" customFormat="1" ht="30" customHeight="1" spans="1:7">
      <c r="A5" s="11" t="s">
        <v>44</v>
      </c>
      <c r="B5" s="12"/>
      <c r="C5" s="13"/>
      <c r="D5" s="14">
        <v>650.12</v>
      </c>
      <c r="E5" s="14"/>
      <c r="F5" s="14"/>
      <c r="G5" s="10"/>
    </row>
    <row r="6" s="2" customFormat="1" ht="102" customHeight="1" spans="1:7">
      <c r="A6" s="10">
        <v>1</v>
      </c>
      <c r="B6" s="15" t="s">
        <v>45</v>
      </c>
      <c r="C6" s="16" t="s">
        <v>46</v>
      </c>
      <c r="D6" s="16">
        <v>650.12</v>
      </c>
      <c r="E6" s="17" t="s">
        <v>47</v>
      </c>
      <c r="F6" s="18" t="s">
        <v>48</v>
      </c>
      <c r="G6" s="10" t="s">
        <v>49</v>
      </c>
    </row>
    <row r="7" s="2" customFormat="1" ht="16" customHeight="1" spans="1:7">
      <c r="A7" s="11" t="s">
        <v>50</v>
      </c>
      <c r="B7" s="12"/>
      <c r="C7" s="13"/>
      <c r="D7" s="11"/>
      <c r="E7" s="12"/>
      <c r="F7" s="13"/>
      <c r="G7" s="10"/>
    </row>
    <row r="8" ht="16" customHeight="1" spans="1:7">
      <c r="A8" s="19" t="s">
        <v>51</v>
      </c>
      <c r="B8" s="20"/>
      <c r="C8" s="21"/>
      <c r="D8" s="22">
        <v>262.98</v>
      </c>
      <c r="E8" s="23" t="s">
        <v>52</v>
      </c>
      <c r="F8" s="24"/>
      <c r="G8" s="10"/>
    </row>
    <row r="9" s="3" customFormat="1" ht="16" customHeight="1" spans="1:7">
      <c r="A9" s="10">
        <v>1</v>
      </c>
      <c r="B9" s="25" t="s">
        <v>53</v>
      </c>
      <c r="C9" s="26" t="s">
        <v>54</v>
      </c>
      <c r="D9" s="26">
        <v>43.74</v>
      </c>
      <c r="E9" s="10" t="s">
        <v>55</v>
      </c>
      <c r="F9" s="27" t="s">
        <v>56</v>
      </c>
      <c r="G9" s="10"/>
    </row>
    <row r="10" s="3" customFormat="1" ht="16" customHeight="1" spans="1:7">
      <c r="A10" s="28">
        <v>2</v>
      </c>
      <c r="B10" s="25" t="s">
        <v>57</v>
      </c>
      <c r="C10" s="26" t="s">
        <v>58</v>
      </c>
      <c r="D10" s="26">
        <v>5.4</v>
      </c>
      <c r="E10" s="10" t="s">
        <v>59</v>
      </c>
      <c r="F10" s="27" t="s">
        <v>56</v>
      </c>
      <c r="G10" s="10"/>
    </row>
    <row r="11" s="3" customFormat="1" ht="16" customHeight="1" spans="1:7">
      <c r="A11" s="10">
        <v>3</v>
      </c>
      <c r="B11" s="25" t="s">
        <v>60</v>
      </c>
      <c r="C11" s="26" t="s">
        <v>58</v>
      </c>
      <c r="D11" s="26">
        <v>213.6</v>
      </c>
      <c r="E11" s="10" t="s">
        <v>61</v>
      </c>
      <c r="F11" s="27" t="s">
        <v>56</v>
      </c>
      <c r="G11" s="10"/>
    </row>
    <row r="12" s="3" customFormat="1" ht="16" customHeight="1" spans="1:7">
      <c r="A12" s="28">
        <v>4</v>
      </c>
      <c r="B12" s="25" t="s">
        <v>62</v>
      </c>
      <c r="C12" s="26" t="s">
        <v>63</v>
      </c>
      <c r="D12" s="26">
        <v>0.24</v>
      </c>
      <c r="E12" s="10" t="s">
        <v>64</v>
      </c>
      <c r="F12" s="27" t="s">
        <v>56</v>
      </c>
      <c r="G12" s="10"/>
    </row>
    <row r="13" s="3" customFormat="1" ht="16" customHeight="1" spans="1:7">
      <c r="A13" s="19" t="s">
        <v>65</v>
      </c>
      <c r="B13" s="20"/>
      <c r="C13" s="21"/>
      <c r="D13" s="29">
        <f>D14+D15+D16+D17</f>
        <v>141.72</v>
      </c>
      <c r="E13" s="30" t="s">
        <v>66</v>
      </c>
      <c r="F13" s="24"/>
      <c r="G13" s="10"/>
    </row>
    <row r="14" s="3" customFormat="1" ht="16" customHeight="1" spans="1:7">
      <c r="A14" s="10">
        <v>5</v>
      </c>
      <c r="B14" s="25" t="s">
        <v>67</v>
      </c>
      <c r="C14" s="26" t="s">
        <v>68</v>
      </c>
      <c r="D14" s="26">
        <v>42.9</v>
      </c>
      <c r="E14" s="10" t="s">
        <v>69</v>
      </c>
      <c r="F14" s="27" t="s">
        <v>56</v>
      </c>
      <c r="G14" s="10"/>
    </row>
    <row r="15" s="3" customFormat="1" ht="16" customHeight="1" spans="1:7">
      <c r="A15" s="28">
        <v>6</v>
      </c>
      <c r="B15" s="25" t="s">
        <v>70</v>
      </c>
      <c r="C15" s="26" t="s">
        <v>71</v>
      </c>
      <c r="D15" s="26">
        <v>8.28</v>
      </c>
      <c r="E15" s="10" t="s">
        <v>72</v>
      </c>
      <c r="F15" s="27" t="s">
        <v>56</v>
      </c>
      <c r="G15" s="10"/>
    </row>
    <row r="16" s="3" customFormat="1" ht="16" customHeight="1" spans="1:7">
      <c r="A16" s="10">
        <v>7</v>
      </c>
      <c r="B16" s="25" t="s">
        <v>73</v>
      </c>
      <c r="C16" s="26" t="s">
        <v>74</v>
      </c>
      <c r="D16" s="26">
        <v>83.1</v>
      </c>
      <c r="E16" s="10" t="s">
        <v>75</v>
      </c>
      <c r="F16" s="27" t="s">
        <v>56</v>
      </c>
      <c r="G16" s="10"/>
    </row>
    <row r="17" ht="16" customHeight="1" spans="1:7">
      <c r="A17" s="28">
        <v>8</v>
      </c>
      <c r="B17" s="31" t="s">
        <v>73</v>
      </c>
      <c r="C17" s="31" t="s">
        <v>74</v>
      </c>
      <c r="D17" s="31">
        <v>7.44</v>
      </c>
      <c r="E17" s="31" t="s">
        <v>76</v>
      </c>
      <c r="F17" s="27" t="s">
        <v>56</v>
      </c>
      <c r="G17" s="10"/>
    </row>
    <row r="18" ht="16" customHeight="1" spans="1:7">
      <c r="A18" s="19" t="s">
        <v>77</v>
      </c>
      <c r="B18" s="20"/>
      <c r="C18" s="21"/>
      <c r="D18" s="29">
        <f>D19+D20+D21+D22+D23+D24+D25</f>
        <v>73.02</v>
      </c>
      <c r="E18" s="30" t="s">
        <v>78</v>
      </c>
      <c r="F18" s="24"/>
      <c r="G18" s="10"/>
    </row>
    <row r="19" s="3" customFormat="1" ht="16" customHeight="1" spans="1:7">
      <c r="A19" s="10">
        <v>9</v>
      </c>
      <c r="B19" s="25" t="s">
        <v>79</v>
      </c>
      <c r="C19" s="26" t="s">
        <v>80</v>
      </c>
      <c r="D19" s="26">
        <v>8.22</v>
      </c>
      <c r="E19" s="10" t="s">
        <v>81</v>
      </c>
      <c r="F19" s="27" t="s">
        <v>56</v>
      </c>
      <c r="G19" s="10"/>
    </row>
    <row r="20" s="3" customFormat="1" ht="16" customHeight="1" spans="1:7">
      <c r="A20" s="28">
        <v>10</v>
      </c>
      <c r="B20" s="25" t="s">
        <v>82</v>
      </c>
      <c r="C20" s="26" t="s">
        <v>83</v>
      </c>
      <c r="D20" s="26">
        <v>5.28</v>
      </c>
      <c r="E20" s="10" t="s">
        <v>84</v>
      </c>
      <c r="F20" s="27" t="s">
        <v>56</v>
      </c>
      <c r="G20" s="10"/>
    </row>
    <row r="21" s="3" customFormat="1" ht="16" customHeight="1" spans="1:7">
      <c r="A21" s="10">
        <v>11</v>
      </c>
      <c r="B21" s="25" t="s">
        <v>85</v>
      </c>
      <c r="C21" s="26" t="s">
        <v>86</v>
      </c>
      <c r="D21" s="26">
        <v>5.4</v>
      </c>
      <c r="E21" s="10" t="s">
        <v>59</v>
      </c>
      <c r="F21" s="27" t="s">
        <v>56</v>
      </c>
      <c r="G21" s="10"/>
    </row>
    <row r="22" s="3" customFormat="1" ht="16" customHeight="1" spans="1:7">
      <c r="A22" s="28">
        <v>12</v>
      </c>
      <c r="B22" s="31" t="s">
        <v>87</v>
      </c>
      <c r="C22" s="31" t="s">
        <v>86</v>
      </c>
      <c r="D22" s="31">
        <v>18.12</v>
      </c>
      <c r="E22" s="31" t="s">
        <v>88</v>
      </c>
      <c r="F22" s="27" t="s">
        <v>56</v>
      </c>
      <c r="G22" s="10"/>
    </row>
    <row r="23" ht="16" customHeight="1" spans="1:7">
      <c r="A23" s="10">
        <v>13</v>
      </c>
      <c r="B23" s="31" t="s">
        <v>89</v>
      </c>
      <c r="C23" s="31" t="s">
        <v>90</v>
      </c>
      <c r="D23" s="31">
        <v>17.88</v>
      </c>
      <c r="E23" s="31" t="s">
        <v>91</v>
      </c>
      <c r="F23" s="27" t="s">
        <v>56</v>
      </c>
      <c r="G23" s="10"/>
    </row>
    <row r="24" ht="16" customHeight="1" spans="1:7">
      <c r="A24" s="10">
        <v>14</v>
      </c>
      <c r="B24" s="31" t="s">
        <v>92</v>
      </c>
      <c r="C24" s="31" t="s">
        <v>93</v>
      </c>
      <c r="D24" s="31">
        <v>13.32</v>
      </c>
      <c r="E24" s="31" t="s">
        <v>94</v>
      </c>
      <c r="F24" s="27" t="s">
        <v>56</v>
      </c>
      <c r="G24" s="10"/>
    </row>
    <row r="25" ht="16" customHeight="1" spans="1:7">
      <c r="A25" s="28">
        <v>15</v>
      </c>
      <c r="B25" s="31" t="s">
        <v>95</v>
      </c>
      <c r="C25" s="31" t="s">
        <v>96</v>
      </c>
      <c r="D25" s="31">
        <v>4.8</v>
      </c>
      <c r="E25" s="31" t="s">
        <v>97</v>
      </c>
      <c r="F25" s="27" t="s">
        <v>56</v>
      </c>
      <c r="G25" s="10"/>
    </row>
    <row r="26" ht="16" customHeight="1" spans="1:7">
      <c r="A26" s="19" t="s">
        <v>98</v>
      </c>
      <c r="B26" s="20"/>
      <c r="C26" s="21"/>
      <c r="D26" s="29">
        <v>53.46</v>
      </c>
      <c r="E26" s="30" t="s">
        <v>99</v>
      </c>
      <c r="F26" s="24"/>
      <c r="G26" s="10"/>
    </row>
    <row r="27" ht="16" customHeight="1" spans="1:7">
      <c r="A27" s="10">
        <v>16</v>
      </c>
      <c r="B27" s="31" t="s">
        <v>100</v>
      </c>
      <c r="C27" s="31" t="s">
        <v>101</v>
      </c>
      <c r="D27" s="31">
        <v>13.86</v>
      </c>
      <c r="E27" s="31" t="s">
        <v>102</v>
      </c>
      <c r="F27" s="27" t="s">
        <v>56</v>
      </c>
      <c r="G27" s="10"/>
    </row>
    <row r="28" ht="16" customHeight="1" spans="1:7">
      <c r="A28" s="28">
        <v>17</v>
      </c>
      <c r="B28" s="31" t="s">
        <v>103</v>
      </c>
      <c r="C28" s="31" t="s">
        <v>104</v>
      </c>
      <c r="D28" s="31">
        <v>39.6</v>
      </c>
      <c r="E28" s="31" t="s">
        <v>105</v>
      </c>
      <c r="F28" s="27" t="s">
        <v>56</v>
      </c>
      <c r="G28" s="10"/>
    </row>
    <row r="29" ht="16" customHeight="1" spans="1:7">
      <c r="A29" s="19" t="s">
        <v>106</v>
      </c>
      <c r="B29" s="20"/>
      <c r="C29" s="21"/>
      <c r="D29" s="29">
        <f>D30+D31+D32+D33+D34+D35+D36+D37</f>
        <v>185.7</v>
      </c>
      <c r="E29" s="30" t="s">
        <v>107</v>
      </c>
      <c r="F29" s="24"/>
      <c r="G29" s="10"/>
    </row>
    <row r="30" ht="16" customHeight="1" spans="1:7">
      <c r="A30" s="10">
        <v>18</v>
      </c>
      <c r="B30" s="31" t="s">
        <v>108</v>
      </c>
      <c r="C30" s="31" t="s">
        <v>109</v>
      </c>
      <c r="D30" s="31">
        <v>39.06</v>
      </c>
      <c r="E30" s="31" t="s">
        <v>110</v>
      </c>
      <c r="F30" s="27" t="s">
        <v>56</v>
      </c>
      <c r="G30" s="10"/>
    </row>
    <row r="31" ht="16" customHeight="1" spans="1:7">
      <c r="A31" s="10">
        <v>19</v>
      </c>
      <c r="B31" s="31" t="s">
        <v>111</v>
      </c>
      <c r="C31" s="31" t="s">
        <v>109</v>
      </c>
      <c r="D31" s="31">
        <v>1.92</v>
      </c>
      <c r="E31" s="31" t="s">
        <v>112</v>
      </c>
      <c r="F31" s="27" t="s">
        <v>56</v>
      </c>
      <c r="G31" s="10"/>
    </row>
    <row r="32" ht="16" customHeight="1" spans="1:7">
      <c r="A32" s="28">
        <v>20</v>
      </c>
      <c r="B32" s="31" t="s">
        <v>113</v>
      </c>
      <c r="C32" s="31" t="s">
        <v>114</v>
      </c>
      <c r="D32" s="31">
        <v>1.5</v>
      </c>
      <c r="E32" s="31" t="s">
        <v>115</v>
      </c>
      <c r="F32" s="27" t="s">
        <v>56</v>
      </c>
      <c r="G32" s="10"/>
    </row>
    <row r="33" ht="16" customHeight="1" spans="1:7">
      <c r="A33" s="10">
        <v>21</v>
      </c>
      <c r="B33" s="31" t="s">
        <v>116</v>
      </c>
      <c r="C33" s="31" t="s">
        <v>114</v>
      </c>
      <c r="D33" s="31">
        <v>36.24</v>
      </c>
      <c r="E33" s="31" t="s">
        <v>117</v>
      </c>
      <c r="F33" s="27" t="s">
        <v>56</v>
      </c>
      <c r="G33" s="10"/>
    </row>
    <row r="34" ht="16" customHeight="1" spans="1:7">
      <c r="A34" s="10">
        <v>22</v>
      </c>
      <c r="B34" s="31" t="s">
        <v>116</v>
      </c>
      <c r="C34" s="31" t="s">
        <v>114</v>
      </c>
      <c r="D34" s="31">
        <v>49.26</v>
      </c>
      <c r="E34" s="31" t="s">
        <v>118</v>
      </c>
      <c r="F34" s="27" t="s">
        <v>56</v>
      </c>
      <c r="G34" s="10"/>
    </row>
    <row r="35" ht="16" customHeight="1" spans="1:7">
      <c r="A35" s="28">
        <v>23</v>
      </c>
      <c r="B35" s="31" t="s">
        <v>119</v>
      </c>
      <c r="C35" s="31" t="s">
        <v>114</v>
      </c>
      <c r="D35" s="31">
        <v>38.4</v>
      </c>
      <c r="E35" s="31" t="s">
        <v>120</v>
      </c>
      <c r="F35" s="27" t="s">
        <v>56</v>
      </c>
      <c r="G35" s="10"/>
    </row>
    <row r="36" ht="16" customHeight="1" spans="1:7">
      <c r="A36" s="10">
        <v>24</v>
      </c>
      <c r="B36" s="31" t="s">
        <v>121</v>
      </c>
      <c r="C36" s="31" t="s">
        <v>122</v>
      </c>
      <c r="D36" s="31">
        <v>14.52</v>
      </c>
      <c r="E36" s="31" t="s">
        <v>123</v>
      </c>
      <c r="F36" s="27" t="s">
        <v>56</v>
      </c>
      <c r="G36" s="10"/>
    </row>
    <row r="37" ht="16" customHeight="1" spans="1:7">
      <c r="A37" s="10">
        <v>25</v>
      </c>
      <c r="B37" s="31" t="s">
        <v>121</v>
      </c>
      <c r="C37" s="31" t="s">
        <v>124</v>
      </c>
      <c r="D37" s="31">
        <v>4.8</v>
      </c>
      <c r="E37" s="31" t="s">
        <v>97</v>
      </c>
      <c r="F37" s="27" t="s">
        <v>56</v>
      </c>
      <c r="G37" s="10"/>
    </row>
    <row r="38" ht="16" customHeight="1" spans="1:7">
      <c r="A38" s="19" t="s">
        <v>125</v>
      </c>
      <c r="B38" s="20"/>
      <c r="C38" s="21"/>
      <c r="D38" s="23">
        <f>D29+D26+D18+D13+D8</f>
        <v>716.88</v>
      </c>
      <c r="E38" s="20" t="s">
        <v>126</v>
      </c>
      <c r="F38" s="32"/>
      <c r="G38" s="10"/>
    </row>
    <row r="39" ht="16" customHeight="1" spans="1:7">
      <c r="A39" s="33" t="s">
        <v>127</v>
      </c>
      <c r="B39" s="34"/>
      <c r="C39" s="35"/>
      <c r="D39" s="36">
        <f>D38+D6</f>
        <v>1367</v>
      </c>
      <c r="E39" s="37" t="s">
        <v>126</v>
      </c>
      <c r="F39" s="37"/>
      <c r="G39" s="37"/>
    </row>
  </sheetData>
  <mergeCells count="13">
    <mergeCell ref="A1:B1"/>
    <mergeCell ref="A2:G2"/>
    <mergeCell ref="A3:B3"/>
    <mergeCell ref="A5:C5"/>
    <mergeCell ref="A7:C7"/>
    <mergeCell ref="D7:F7"/>
    <mergeCell ref="A8:C8"/>
    <mergeCell ref="A13:C13"/>
    <mergeCell ref="A18:C18"/>
    <mergeCell ref="A26:C26"/>
    <mergeCell ref="A29:C29"/>
    <mergeCell ref="A38:C38"/>
    <mergeCell ref="A39:C39"/>
  </mergeCells>
  <printOptions horizontalCentered="1"/>
  <pageMargins left="0.078740157480315" right="0.23622047244094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中央水库移民基金分配表</vt:lpstr>
      <vt:lpstr>自治区水利厅项目明细表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垚垚</cp:lastModifiedBy>
  <dcterms:created xsi:type="dcterms:W3CDTF">2018-03-05T03:14:00Z</dcterms:created>
  <cp:lastPrinted>2021-11-30T13:34:00Z</cp:lastPrinted>
  <dcterms:modified xsi:type="dcterms:W3CDTF">2022-11-27T15:17:37Z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66A6EEA6A10C47FE87095C849782A901</vt:lpwstr>
  </property>
</Properties>
</file>